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<sst xmlns="http://schemas.openxmlformats.org/spreadsheetml/2006/main" count="520" uniqueCount="500">
  <si>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</si>
  <si>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</si>
  <si>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</si>
  <si>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</si>
  <si>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</si>
  <si>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</si>
  <si>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</si>
  <si>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</si>
  <si>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</si>
  <si>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</si>
  <si>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</si>
  <si>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</si>
  <si>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</si>
  <si>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</si>
  <si>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</si>
  <si>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</si>
  <si>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</si>
  <si>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</si>
  <si>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</si>
  <si>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</si>
  <si>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</si>
  <si>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</si>
  <si>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</si>
  <si>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</si>
  <si>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</si>
  <si>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</si>
  <si>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</si>
  <si>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</si>
  <si>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</si>
  <si>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</si>
  <si>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</si>
  <si>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</si>
  <si>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</si>
  <si>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</si>
  <si>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</si>
  <si>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</si>
  <si>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</si>
  <si>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</si>
  <si>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</si>
  <si>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</si>
  <si>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</si>
  <si>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</si>
  <si>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</si>
  <si>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</si>
  <si>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</si>
  <si>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</si>
  <si>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</si>
  <si>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</si>
  <si>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</si>
  <si>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</si>
  <si>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</si>
  <si>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</si>
  <si>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</si>
  <si>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</si>
  <si>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</si>
  <si>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</si>
  <si>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</si>
  <si>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</si>
  <si>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</si>
  <si>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</si>
  <si>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</si>
  <si>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</si>
  <si>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</si>
  <si>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</si>
  <si>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</si>
  <si>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</si>
  <si>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</si>
  <si>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</si>
  <si>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</si>
  <si>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</si>
  <si>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</si>
  <si>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</si>
  <si>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</si>
  <si>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</si>
  <si>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</si>
  <si>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</si>
  <si>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</si>
  <si>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</si>
  <si>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</si>
  <si>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</si>
  <si>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</si>
  <si>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</si>
  <si>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</si>
  <si>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</si>
  <si>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</si>
  <si>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</si>
  <si>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</si>
  <si>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</si>
  <si>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</si>
  <si>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</si>
  <si>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</si>
  <si>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</si>
  <si>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</si>
  <si>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</si>
  <si>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</si>
  <si>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</si>
  <si>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</si>
  <si>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</si>
  <si>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</si>
  <si>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</si>
  <si>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</si>
  <si>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</si>
  <si>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</si>
  <si>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</si>
  <si>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</si>
  <si>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</si>
  <si>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</si>
  <si>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</si>
  <si>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</si>
  <si>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</si>
  <si>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</si>
  <si>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</si>
  <si>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</si>
  <si>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</si>
  <si>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</si>
  <si>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</si>
  <si>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</si>
  <si>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</si>
  <si>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</si>
  <si>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</si>
  <si>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</si>
  <si>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</si>
  <si>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</si>
  <si>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</si>
  <si>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</si>
  <si>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</si>
  <si>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</si>
  <si>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</si>
  <si>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</si>
  <si>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</si>
  <si>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</si>
  <si>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</si>
  <si>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</si>
  <si>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</si>
  <si>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</si>
  <si>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</si>
  <si>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</si>
  <si>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</si>
  <si>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</si>
  <si>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</si>
  <si>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</si>
  <si>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</si>
  <si>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</si>
  <si>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</si>
  <si>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</si>
  <si>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</si>
  <si>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</si>
  <si>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</si>
  <si>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</si>
  <si>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</si>
  <si>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</si>
  <si>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</si>
  <si>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</si>
  <si>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</si>
  <si>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</si>
  <si>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</si>
  <si>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</si>
  <si>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</si>
  <si>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</si>
  <si>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</si>
  <si>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</si>
  <si>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</si>
  <si>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</si>
  <si>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</si>
  <si>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</si>
  <si>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</si>
  <si>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</si>
  <si>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</si>
  <si>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</si>
  <si>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</si>
  <si>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</si>
  <si>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</si>
  <si>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</si>
  <si>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</si>
  <si>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</si>
  <si>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</si>
  <si>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</si>
  <si>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</si>
  <si>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</si>
  <si>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</si>
  <si>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</si>
  <si>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</si>
  <si>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</si>
  <si>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</si>
  <si>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</si>
  <si>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</si>
  <si>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</si>
  <si>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</si>
  <si>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</si>
  <si>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</si>
  <si>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</si>
  <si>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</si>
  <si>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</si>
  <si>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</si>
  <si>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</si>
  <si>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</si>
  <si>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</si>
  <si>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</si>
  <si>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</si>
  <si>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</si>
  <si>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</si>
  <si>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</si>
  <si>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</si>
  <si>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</si>
  <si>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</si>
  <si>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</si>
  <si>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</si>
  <si>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</si>
  <si>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</si>
  <si>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</si>
  <si>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</si>
  <si>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</si>
  <si>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</si>
  <si>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</si>
  <si>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</si>
  <si>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</si>
  <si>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</si>
  <si>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</si>
  <si>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</si>
  <si>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</si>
  <si>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</si>
  <si>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</si>
  <si>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</si>
  <si>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</si>
  <si>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</si>
  <si>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</si>
  <si>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</si>
  <si>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</si>
  <si>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</si>
  <si>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</si>
  <si>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</si>
  <si>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</si>
  <si>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</si>
  <si>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</si>
  <si>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</si>
  <si>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</si>
  <si>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</si>
  <si>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</si>
  <si>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</si>
  <si>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</si>
  <si>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</si>
  <si>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</si>
  <si>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</si>
  <si>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</si>
  <si>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</si>
  <si>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</si>
  <si>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</si>
  <si>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</si>
  <si>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</si>
  <si>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</si>
  <si>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</si>
  <si>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</si>
  <si>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</si>
  <si>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</si>
  <si>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</si>
  <si>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</si>
  <si>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</si>
  <si>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</si>
  <si>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</si>
  <si>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</si>
  <si>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</si>
  <si>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</si>
  <si>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</si>
  <si>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</si>
  <si>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</si>
  <si>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</si>
  <si>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</si>
  <si>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</si>
  <si>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</si>
  <si>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</si>
  <si>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</si>
  <si>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</si>
  <si>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</si>
  <si>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</si>
  <si>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</si>
  <si>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</si>
  <si>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</si>
  <si>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</si>
  <si>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</si>
  <si>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</si>
  <si>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</si>
  <si>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</si>
  <si>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</si>
  <si>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</si>
  <si>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</si>
  <si>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</si>
  <si>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</si>
  <si>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</si>
  <si>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</si>
  <si>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</si>
  <si>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</si>
  <si>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</si>
  <si>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</si>
  <si>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</si>
  <si>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</si>
  <si>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</si>
  <si>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</si>
  <si>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</si>
  <si>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</si>
  <si>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</si>
  <si>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</si>
  <si>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</si>
  <si>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</si>
  <si>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</si>
  <si>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</si>
  <si>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</si>
  <si>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</si>
  <si>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</si>
  <si>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</si>
  <si>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</si>
  <si>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</si>
  <si>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</si>
  <si>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</si>
  <si>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</si>
  <si>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</si>
  <si>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</si>
  <si>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</si>
  <si>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</si>
  <si>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</si>
  <si>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</si>
  <si>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</si>
  <si>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</si>
  <si>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</si>
  <si>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</si>
  <si>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</si>
  <si>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</si>
  <si>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</si>
  <si>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</si>
  <si>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</si>
  <si>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</si>
  <si>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</si>
  <si>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</si>
  <si>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</si>
  <si>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</si>
  <si>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</si>
  <si>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</si>
  <si>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</si>
  <si>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</si>
  <si>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</si>
  <si>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</si>
  <si>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</si>
  <si>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</si>
  <si>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</si>
  <si>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</si>
  <si>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</si>
  <si>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</si>
  <si>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</si>
  <si>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</si>
  <si>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</si>
  <si>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</si>
  <si>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</si>
  <si>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</si>
  <si>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</si>
  <si>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</si>
  <si>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</si>
  <si>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</si>
  <si>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</si>
  <si>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</si>
  <si>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</si>
  <si>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</si>
  <si>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</si>
  <si>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</si>
  <si>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</si>
  <si>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</si>
  <si>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</si>
  <si>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</si>
  <si>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</si>
  <si>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</si>
  <si>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</si>
  <si>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</si>
  <si>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</si>
  <si>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</si>
  <si>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</si>
  <si>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</si>
  <si>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</si>
  <si>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</si>
  <si>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</si>
  <si>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</si>
  <si>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</si>
  <si>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</si>
  <si>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</si>
  <si>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</si>
  <si>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</si>
  <si>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</si>
  <si>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</si>
  <si>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</si>
  <si>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</si>
  <si>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</si>
  <si>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</si>
  <si>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</si>
  <si>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</si>
  <si>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</si>
  <si>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</si>
  <si>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</si>
  <si>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</si>
  <si>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</si>
  <si>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</si>
  <si>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</si>
  <si>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</si>
  <si>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</si>
  <si>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</si>
  <si>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</si>
  <si>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</si>
  <si>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</si>
  <si>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</si>
  <si>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</si>
  <si>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</si>
  <si>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</si>
  <si>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</si>
  <si>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</si>
  <si>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</si>
  <si>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</si>
  <si>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</si>
  <si>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</si>
  <si>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</si>
  <si>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</si>
  <si>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</si>
  <si>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</si>
  <si>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</si>
  <si>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</si>
  <si>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</si>
  <si>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</si>
  <si>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</si>
  <si>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</si>
  <si>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</si>
  <si>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</si>
  <si>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</si>
  <si>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</si>
  <si>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</si>
  <si>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</si>
  <si>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</si>
  <si>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</si>
  <si>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</si>
  <si>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</si>
  <si>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</si>
  <si>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</si>
  <si>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</si>
  <si>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</si>
  <si>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</si>
  <si>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</si>
  <si>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</si>
  <si>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</si>
  <si>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</si>
  <si>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</si>
  <si>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</si>
  <si>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</si>
  <si>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</si>
  <si>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</si>
  <si>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</si>
  <si>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</si>
  <si>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</si>
  <si>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</si>
  <si>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</si>
  <si>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</si>
  <si>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</si>
  <si>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</si>
  <si>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</si>
  <si>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</si>
  <si>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</si>
  <si>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</si>
  <si>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</si>
  <si>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</si>
  <si>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</si>
  <si>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</si>
  <si>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</si>
  <si>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</si>
  <si>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</si>
  <si>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</si>
  <si>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</si>
  <si>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</si>
  <si>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</si>
  <si>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</si>
  <si>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</si>
  <si>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</si>
  <si>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</si>
  <si>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</si>
  <si>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</si>
  <si>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</si>
  <si>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</si>
  <si>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</si>
  <si>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</si>
  <si>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</si>
  <si>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</si>
  <si>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</si>
  <si>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</si>
  <si>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</si>
  <si>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</si>
  <si>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</si>
  <si>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</si>
  <si>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</si>
  <si>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</si>
  <si>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</si>
  <si>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</si>
  <si>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</si>
  <si>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</si>
  <si>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</si>
  <si>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</si>
  <si>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</si>
  <si>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Quang Ninh Thermal power joint stock company (QTP)</t>
  </si>
  <si>
    <t>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</si>
</sst>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A117">
      <selection activeCell="H178" sqref="H178"/>
    </sheetView>
  </sheetViews>
  <sheetFormatPr defaultColWidth="9.140625" defaultRowHeight="12"/>
  <cols>
    <col min="1" max="1" width="41.421875" style="0" customWidth="1"/>
    <col min="2" max="2" width="60.57421875" style="0" hidden="1" customWidth="1"/>
    <col min="3" max="3" width="22.8515625" style="0" hidden="1" customWidth="1"/>
    <col min="4" max="4" width="18.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2352558555756</v>
      </c>
      <c r="F10" s="24">
        <v>2490639383120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260697519656</v>
      </c>
      <c r="F11" s="20">
        <f>F12+F13</f>
        <v>319787794331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210697519656</v>
      </c>
      <c r="F12" s="21">
        <v>319787794331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50000000000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1500000000</v>
      </c>
      <c r="F14" s="20">
        <f>F15+F16+F17</f>
        <v>1500000000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1500000000</v>
      </c>
      <c r="F15" s="21">
        <v>1500000000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1668492667493</v>
      </c>
      <c r="F18" s="20">
        <f>F19+F22+F23+F24+F25+F26+F27+F28</f>
        <v>1668719950438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1643075211675</v>
      </c>
      <c r="F19" s="21">
        <v>1645302603333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>
        <v>2593623864</v>
      </c>
      <c r="F21" s="21">
        <v>565996073</v>
      </c>
    </row>
    <row r="22" spans="1:6" ht="12">
      <c r="A22" s="3" t="s">
        <v>29</v>
      </c>
      <c r="B22" s="6" t="s">
        <v>278</v>
      </c>
      <c r="C22" s="4" t="s">
        <v>30</v>
      </c>
      <c r="D22" s="4"/>
      <c r="E22" s="21"/>
      <c r="F22" s="21"/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25417455818</v>
      </c>
      <c r="F26" s="21">
        <v>23417347105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419231128664</v>
      </c>
      <c r="F29" s="20">
        <f>F30+F31</f>
        <v>500065642278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419231128664</v>
      </c>
      <c r="F30" s="21">
        <v>500065642278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43616079</v>
      </c>
      <c r="F32" s="20">
        <f>F33+F36+F37+F38+F39</f>
        <v>0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43616079</v>
      </c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/>
      <c r="F36" s="21"/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10139910415495</v>
      </c>
      <c r="F43" s="20">
        <f>F44+F54+F64+F67+F70+F76</f>
        <v>11558123875376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10004736178579</v>
      </c>
      <c r="F54" s="20">
        <f>F55+F58+F61</f>
        <v>11475814160277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10003449603196</v>
      </c>
      <c r="F55" s="20">
        <f>F56+F57</f>
        <v>11473629969250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21476346579388</v>
      </c>
      <c r="F56" s="21">
        <v>21478886792699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-11472896976192</v>
      </c>
      <c r="F57" s="21">
        <v>-10005256823449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1286575383</v>
      </c>
      <c r="F61" s="20">
        <f>F62+F63</f>
        <v>2184191027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5546990553</v>
      </c>
      <c r="F62" s="21">
        <v>5431990553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-4260415170</v>
      </c>
      <c r="F63" s="21">
        <v>-3247799526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67536256270</v>
      </c>
      <c r="F67" s="20">
        <f>F68+F69</f>
        <v>5439059474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67536256270</v>
      </c>
      <c r="F69" s="21">
        <v>5439059474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67637980646</v>
      </c>
      <c r="F76" s="20">
        <f>F77+F78+F79+F80</f>
        <v>76870655625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462659092</v>
      </c>
      <c r="F77" s="21">
        <v>551159814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>
        <v>67175321554</v>
      </c>
      <c r="F79" s="21">
        <v>76319495811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12492468971251</v>
      </c>
      <c r="F81" s="20">
        <f>F10+F43</f>
        <v>14048763258496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8719914467073</v>
      </c>
      <c r="F83" s="20">
        <f>F84+F106</f>
        <v>10337612766734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2487426877910</v>
      </c>
      <c r="F84" s="20">
        <f>F85+F88+F89+F90+F91+F92+F93+F94+F95+F97+F98+F99+F100+F101+F102</f>
        <v>2721508408533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348332797003</v>
      </c>
      <c r="F85" s="21">
        <v>544160237052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41695751</v>
      </c>
      <c r="F88" s="21">
        <v>168540164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10956768772</v>
      </c>
      <c r="F89" s="21">
        <v>3155398565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9856653995</v>
      </c>
      <c r="F90" s="21">
        <v>75906788450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263489827452</v>
      </c>
      <c r="F91" s="21">
        <v>148096826862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522772094</v>
      </c>
      <c r="F95" s="21">
        <v>2953601899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1852419306632</v>
      </c>
      <c r="F97" s="21">
        <v>1945664761930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1807056211</v>
      </c>
      <c r="F99" s="21">
        <v>1402253611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6232487589163</v>
      </c>
      <c r="F106" s="20">
        <f>SUM(F107:F119)</f>
        <v>7616104358201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6232487589163</v>
      </c>
      <c r="F114" s="21">
        <v>7616104358201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3772554504178</v>
      </c>
      <c r="F120" s="20">
        <f>F121+F139</f>
        <v>3711150491762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3772554504178</v>
      </c>
      <c r="F121" s="20">
        <f>F122+F125+F126+F127+F128+F129+F130+F131+F132+F133+F134+F137+F138</f>
        <v>3711150491762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4500000000000</v>
      </c>
      <c r="F122" s="20">
        <f>F123+F124</f>
        <v>4500000000000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4500000000000</v>
      </c>
      <c r="F123" s="21">
        <v>4500000000000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230890628441</v>
      </c>
      <c r="F125" s="21">
        <v>230890628441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>
        <v>-161125000000</v>
      </c>
      <c r="F130" s="21">
        <v>-257800000000</v>
      </c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12696830922</v>
      </c>
      <c r="F131" s="21">
        <v>12696830922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-809907955185</v>
      </c>
      <c r="F134" s="20">
        <f>F135+F136</f>
        <v>-774636967601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-498501623840</v>
      </c>
      <c r="F135" s="21">
        <v>-1483525691238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-311406331345</v>
      </c>
      <c r="F136" s="21">
        <v>708888723637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12492468971251</v>
      </c>
      <c r="F147" s="20">
        <f>F83+F120</f>
        <v>14048763258496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31" sqref="H31"/>
    </sheetView>
  </sheetViews>
  <sheetFormatPr defaultColWidth="18.7109375" defaultRowHeight="12"/>
  <cols>
    <col min="1" max="1" width="35.8515625" style="0" customWidth="1"/>
    <col min="2" max="2" width="54.140625" style="0" hidden="1" customWidth="1"/>
    <col min="3" max="3" width="18.7109375" style="0" hidden="1" customWidth="1"/>
    <col min="4" max="4" width="14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1503002761003</v>
      </c>
      <c r="F9" s="21">
        <v>1764941524635</v>
      </c>
      <c r="G9" s="21">
        <v>6552469540976</v>
      </c>
      <c r="H9" s="21">
        <v>6179534731876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1503002761003</v>
      </c>
      <c r="F11" s="20">
        <f>F9-F10</f>
        <v>1764941524635</v>
      </c>
      <c r="G11" s="20">
        <f>G9-G10</f>
        <v>6552469540976</v>
      </c>
      <c r="H11" s="20">
        <f>H9-H10</f>
        <v>6179534731876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1513185665282</v>
      </c>
      <c r="F12" s="21">
        <v>1273881229618</v>
      </c>
      <c r="G12" s="21">
        <v>5815790281849</v>
      </c>
      <c r="H12" s="21">
        <v>5125361660823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-10182904279</v>
      </c>
      <c r="F13" s="20">
        <f>F11-F12</f>
        <v>491060295017</v>
      </c>
      <c r="G13" s="20">
        <f>G11-G12</f>
        <v>736679259127</v>
      </c>
      <c r="H13" s="20">
        <f>H11-H12</f>
        <v>1054173071053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1073275368</v>
      </c>
      <c r="F14" s="21">
        <v>5935608287</v>
      </c>
      <c r="G14" s="21">
        <v>2048905643</v>
      </c>
      <c r="H14" s="21">
        <v>19414286920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284865459415</v>
      </c>
      <c r="F15" s="21">
        <v>199921610115</v>
      </c>
      <c r="G15" s="21">
        <v>728291104866</v>
      </c>
      <c r="H15" s="21">
        <v>613147324251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140115223523</v>
      </c>
      <c r="F16" s="21">
        <v>164584685593</v>
      </c>
      <c r="G16" s="21">
        <v>438473321379</v>
      </c>
      <c r="H16" s="21">
        <v>511576818842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16214011875</v>
      </c>
      <c r="F19" s="21">
        <v>12764976789</v>
      </c>
      <c r="G19" s="21">
        <v>44791556674</v>
      </c>
      <c r="H19" s="21">
        <v>38983808758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-310189100201</v>
      </c>
      <c r="F20" s="20">
        <f>F13+F14-F15+F17-F18-F19</f>
        <v>284309316400</v>
      </c>
      <c r="G20" s="20">
        <f>G13+G14-G15+G17-G18-G19</f>
        <v>-34354496770</v>
      </c>
      <c r="H20" s="20">
        <f>H13+H14-H15+H17-H18-H19</f>
        <v>421456224964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577519319</v>
      </c>
      <c r="F21" s="21">
        <v>543296298</v>
      </c>
      <c r="G21" s="21">
        <v>4552331786</v>
      </c>
      <c r="H21" s="21">
        <v>2099705486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1794750463</v>
      </c>
      <c r="F22" s="21">
        <v>1575049787</v>
      </c>
      <c r="G22" s="21">
        <v>5468822600</v>
      </c>
      <c r="H22" s="21">
        <v>5223698000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-1217231144</v>
      </c>
      <c r="F23" s="20">
        <f>F21-F22</f>
        <v>-1031753489</v>
      </c>
      <c r="G23" s="20">
        <f>G21-G22</f>
        <v>-916490814</v>
      </c>
      <c r="H23" s="20">
        <f>H21-H22</f>
        <v>-3123992514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-311406331345</v>
      </c>
      <c r="F24" s="20">
        <f>F20+F23</f>
        <v>283277562911</v>
      </c>
      <c r="G24" s="20">
        <f>G20+G23</f>
        <v>-35270987584</v>
      </c>
      <c r="H24" s="20">
        <f>H20+H23</f>
        <v>418332232450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-311406331345</v>
      </c>
      <c r="F27" s="20">
        <f>F24-F25-F26</f>
        <v>283277562911</v>
      </c>
      <c r="G27" s="20">
        <f>G24-G25-G26</f>
        <v>-35270987584</v>
      </c>
      <c r="H27" s="20">
        <f>H24-H25-H26</f>
        <v>418332232450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499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499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-692</v>
      </c>
      <c r="F30" s="21">
        <v>630</v>
      </c>
      <c r="G30" s="21">
        <v>-78</v>
      </c>
      <c r="H30" s="21">
        <v>930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2018-10-31T07:52:49Z</dcterms:modified>
  <cp:category/>
  <cp:version/>
  <cp:contentType/>
  <cp:contentStatus/>
</cp:coreProperties>
</file>